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Sigma Project\Transparency Portal\Economic Development Projects Tile\MEDC Reports for Update Requests\January 2020 Request\"/>
    </mc:Choice>
  </mc:AlternateContent>
  <xr:revisionPtr revIDLastSave="0" documentId="13_ncr:1_{65A5E382-F36F-43FF-8BC4-07FFDE9040EE}" xr6:coauthVersionLast="45" xr6:coauthVersionMax="45" xr10:uidLastSave="{00000000-0000-0000-0000-000000000000}"/>
  <bookViews>
    <workbookView xWindow="28680" yWindow="-120" windowWidth="29040" windowHeight="15840" xr2:uid="{AF6FF061-97D4-47B3-BBB9-1A994E96C424}"/>
  </bookViews>
  <sheets>
    <sheet name="APRZs" sheetId="1" r:id="rId1"/>
  </sheets>
  <definedNames>
    <definedName name="_xlnm.Print_Area" localSheetId="0">APRZs!$A$1:$P$12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8" i="1"/>
  <c r="E7" i="1"/>
  <c r="E6" i="1"/>
  <c r="E4" i="1"/>
  <c r="E3" i="1"/>
  <c r="E2" i="1"/>
</calcChain>
</file>

<file path=xl/sharedStrings.xml><?xml version="1.0" encoding="utf-8"?>
<sst xmlns="http://schemas.openxmlformats.org/spreadsheetml/2006/main" count="59" uniqueCount="47">
  <si>
    <t>Company</t>
  </si>
  <si>
    <t>Local Unit of Government</t>
  </si>
  <si>
    <t>County</t>
  </si>
  <si>
    <t xml:space="preserve">Required Investment </t>
  </si>
  <si>
    <t>Reported Actual Investment</t>
  </si>
  <si>
    <t>Projected Job Creation</t>
  </si>
  <si>
    <t>Projected Job Retention</t>
  </si>
  <si>
    <t xml:space="preserve">Reported Current Jobs </t>
  </si>
  <si>
    <t xml:space="preserve">Reported Jobs Transferred
to Zone </t>
  </si>
  <si>
    <t xml:space="preserve">Reported Baseline Jobs at Designation </t>
  </si>
  <si>
    <t xml:space="preserve">Reported Actual Job Creation </t>
  </si>
  <si>
    <t>Reported Avg Weekly Wage of Jobs Created</t>
  </si>
  <si>
    <t>% Change in Taxable Value (TV)</t>
  </si>
  <si>
    <t>% Change in SEV</t>
  </si>
  <si>
    <t xml:space="preserve">% Raw Materials from MI </t>
  </si>
  <si>
    <t>First Year Benefits Received</t>
  </si>
  <si>
    <t xml:space="preserve">Carbon Green BioEnergy, LLC </t>
  </si>
  <si>
    <t>Woodland Township</t>
  </si>
  <si>
    <t>Barry</t>
  </si>
  <si>
    <t xml:space="preserve">W.K. Kellogg Institute for Food and Nutrition Research </t>
  </si>
  <si>
    <t>Battle Creek</t>
  </si>
  <si>
    <t>Calhoun</t>
  </si>
  <si>
    <t>The Andersons, Inc.</t>
  </si>
  <si>
    <t>Township of Sheridan</t>
  </si>
  <si>
    <r>
      <t xml:space="preserve">Michigan Milk Producers Association </t>
    </r>
    <r>
      <rPr>
        <vertAlign val="superscript"/>
        <sz val="11"/>
        <rFont val="Calibri"/>
        <family val="2"/>
        <scheme val="minor"/>
      </rPr>
      <t>8</t>
    </r>
  </si>
  <si>
    <t>Village of Ovid</t>
  </si>
  <si>
    <t>Clinton</t>
  </si>
  <si>
    <t>Shoreline Fruit</t>
  </si>
  <si>
    <t>Acme Township</t>
  </si>
  <si>
    <t>Grand Traverse</t>
  </si>
  <si>
    <t>ZFS Ithaca, LLC</t>
  </si>
  <si>
    <t>City of Ithaca</t>
  </si>
  <si>
    <t>Gratiot</t>
  </si>
  <si>
    <t>Airgas Carbonic, Inc.</t>
  </si>
  <si>
    <t>Riga Township</t>
  </si>
  <si>
    <t>Lenawee</t>
  </si>
  <si>
    <t>Green Plains Holdings</t>
  </si>
  <si>
    <t>Did Not Report</t>
  </si>
  <si>
    <t xml:space="preserve">Gerber Products Company </t>
  </si>
  <si>
    <t>City of Fremont</t>
  </si>
  <si>
    <t>Newaygo</t>
  </si>
  <si>
    <t xml:space="preserve">Request Foods, Inc. </t>
  </si>
  <si>
    <t>Holland Township</t>
  </si>
  <si>
    <t>Ottawa</t>
  </si>
  <si>
    <t>Dairy Farmers of America, Inc.</t>
  </si>
  <si>
    <t>Village of Cass City</t>
  </si>
  <si>
    <t>Tuscola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</si>
</sst>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F983-73AA-4BA7-97DB-66042B5B0372}">
  <sheetPr>
    <tabColor rgb="FF00B050"/>
    <pageSetUpPr fitToPage="1"/>
  </sheetPr>
  <dimension ref="A1:P12"/>
  <sheetViews>
    <sheetView tabSelected="1" zoomScale="80" zoomScaleNormal="80" workbookViewId="0"/>
  </sheetViews>
  <sheetFormatPr defaultRowHeight="15" x14ac:dyDescent="0.25"/>
  <cols>
    <col min="1" max="2" width="36.85546875" customWidth="1"/>
    <col min="3" max="3" width="14.42578125" customWidth="1"/>
    <col min="4" max="4" width="17.42578125" customWidth="1"/>
    <col min="5" max="5" width="15.7109375" customWidth="1"/>
    <col min="6" max="9" width="15.7109375" bestFit="1" customWidth="1"/>
    <col min="10" max="10" width="18.7109375" bestFit="1" customWidth="1"/>
    <col min="11" max="11" width="15.7109375" bestFit="1" customWidth="1"/>
    <col min="12" max="12" width="15.85546875" bestFit="1" customWidth="1"/>
    <col min="13" max="15" width="15.7109375" bestFit="1" customWidth="1"/>
    <col min="16" max="16" width="12.42578125" customWidth="1"/>
  </cols>
  <sheetData>
    <row r="1" spans="1:1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3" t="s">
        <v>17</v>
      </c>
      <c r="C2" s="4" t="s">
        <v>18</v>
      </c>
      <c r="D2" s="5">
        <v>55000000</v>
      </c>
      <c r="E2" s="5">
        <f>SUM(76079450+89545+1111546)</f>
        <v>77280541</v>
      </c>
      <c r="F2" s="6">
        <v>33</v>
      </c>
      <c r="G2" s="6">
        <v>0</v>
      </c>
      <c r="H2" s="6">
        <v>38</v>
      </c>
      <c r="I2" s="6">
        <v>0</v>
      </c>
      <c r="J2" s="6">
        <v>2</v>
      </c>
      <c r="K2" s="6">
        <v>36</v>
      </c>
      <c r="L2" s="7">
        <v>804</v>
      </c>
      <c r="M2" s="8">
        <v>16565.740000000002</v>
      </c>
      <c r="N2" s="8">
        <v>23681.8</v>
      </c>
      <c r="O2" s="9">
        <v>97</v>
      </c>
      <c r="P2" s="10">
        <v>38718</v>
      </c>
    </row>
    <row r="3" spans="1:16" ht="36" customHeight="1" x14ac:dyDescent="0.25">
      <c r="A3" s="11" t="s">
        <v>19</v>
      </c>
      <c r="B3" s="3" t="s">
        <v>20</v>
      </c>
      <c r="C3" s="4" t="s">
        <v>21</v>
      </c>
      <c r="D3" s="5">
        <v>54000000</v>
      </c>
      <c r="E3" s="5">
        <f>SUM(94900000+1300000+2300000)</f>
        <v>98500000</v>
      </c>
      <c r="F3" s="12">
        <v>0</v>
      </c>
      <c r="G3" s="12">
        <v>300</v>
      </c>
      <c r="H3" s="12">
        <v>454</v>
      </c>
      <c r="I3" s="12">
        <v>170</v>
      </c>
      <c r="J3" s="12">
        <v>300</v>
      </c>
      <c r="K3" s="12">
        <v>-16</v>
      </c>
      <c r="L3" s="7">
        <v>1800</v>
      </c>
      <c r="M3" s="8">
        <v>-20.7</v>
      </c>
      <c r="N3" s="8">
        <v>-20.89</v>
      </c>
      <c r="O3" s="9">
        <v>5.7</v>
      </c>
      <c r="P3" s="10">
        <v>39814</v>
      </c>
    </row>
    <row r="4" spans="1:16" ht="21" customHeight="1" x14ac:dyDescent="0.25">
      <c r="A4" s="11" t="s">
        <v>22</v>
      </c>
      <c r="B4" s="4" t="s">
        <v>23</v>
      </c>
      <c r="C4" s="4" t="s">
        <v>21</v>
      </c>
      <c r="D4" s="5">
        <v>70000000</v>
      </c>
      <c r="E4" s="13">
        <f>SUM(201903897+257468+2104182)</f>
        <v>204265547</v>
      </c>
      <c r="F4" s="14">
        <v>30</v>
      </c>
      <c r="G4" s="14">
        <v>0</v>
      </c>
      <c r="H4" s="14">
        <v>56</v>
      </c>
      <c r="I4" s="14">
        <v>56</v>
      </c>
      <c r="J4" s="14">
        <v>0</v>
      </c>
      <c r="K4" s="14">
        <v>0</v>
      </c>
      <c r="L4" s="7">
        <v>1315</v>
      </c>
      <c r="M4" s="8">
        <v>8471.93</v>
      </c>
      <c r="N4" s="8">
        <v>8471.93</v>
      </c>
      <c r="O4" s="9">
        <v>100</v>
      </c>
      <c r="P4" s="10">
        <v>38718</v>
      </c>
    </row>
    <row r="5" spans="1:16" ht="17.25" x14ac:dyDescent="0.25">
      <c r="A5" s="2" t="s">
        <v>24</v>
      </c>
      <c r="B5" s="3" t="s">
        <v>25</v>
      </c>
      <c r="C5" s="4" t="s">
        <v>26</v>
      </c>
      <c r="D5" s="5">
        <v>35000000</v>
      </c>
      <c r="E5" s="13">
        <v>68749830</v>
      </c>
      <c r="F5" s="12">
        <v>10</v>
      </c>
      <c r="G5" s="12">
        <v>0</v>
      </c>
      <c r="H5" s="12">
        <v>122</v>
      </c>
      <c r="I5" s="12">
        <v>0</v>
      </c>
      <c r="J5" s="12">
        <v>86</v>
      </c>
      <c r="K5" s="12">
        <v>36</v>
      </c>
      <c r="L5" s="7">
        <v>607</v>
      </c>
      <c r="M5" s="8">
        <v>23141.75</v>
      </c>
      <c r="N5" s="8">
        <v>12233.96</v>
      </c>
      <c r="O5" s="9">
        <v>100</v>
      </c>
      <c r="P5" s="10">
        <v>39814</v>
      </c>
    </row>
    <row r="6" spans="1:16" ht="27.75" customHeight="1" x14ac:dyDescent="0.25">
      <c r="A6" s="11" t="s">
        <v>27</v>
      </c>
      <c r="B6" s="4" t="s">
        <v>28</v>
      </c>
      <c r="C6" s="4" t="s">
        <v>29</v>
      </c>
      <c r="D6" s="5">
        <v>12750000</v>
      </c>
      <c r="E6" s="13">
        <f>SUM(9659138.59+896646.93)</f>
        <v>10555785.52</v>
      </c>
      <c r="F6" s="12">
        <v>45</v>
      </c>
      <c r="G6" s="12">
        <v>0</v>
      </c>
      <c r="H6" s="15">
        <v>160</v>
      </c>
      <c r="I6" s="15">
        <v>0</v>
      </c>
      <c r="J6" s="15">
        <v>84</v>
      </c>
      <c r="K6" s="15">
        <v>76</v>
      </c>
      <c r="L6" s="7">
        <v>528</v>
      </c>
      <c r="M6" s="6">
        <v>-89.5</v>
      </c>
      <c r="N6" s="6">
        <v>-93.1</v>
      </c>
      <c r="O6" s="9">
        <v>80</v>
      </c>
      <c r="P6" s="10">
        <v>41275</v>
      </c>
    </row>
    <row r="7" spans="1:16" ht="25.5" customHeight="1" x14ac:dyDescent="0.25">
      <c r="A7" s="11" t="s">
        <v>30</v>
      </c>
      <c r="B7" s="4" t="s">
        <v>31</v>
      </c>
      <c r="C7" s="4" t="s">
        <v>32</v>
      </c>
      <c r="D7" s="5">
        <v>123000000</v>
      </c>
      <c r="E7" s="13">
        <f>SUM(49823266.56+125631240)</f>
        <v>175454506.56</v>
      </c>
      <c r="F7" s="6">
        <v>74</v>
      </c>
      <c r="G7" s="6">
        <v>0</v>
      </c>
      <c r="H7" s="6">
        <v>6</v>
      </c>
      <c r="I7" s="6">
        <v>0</v>
      </c>
      <c r="J7" s="6">
        <v>0</v>
      </c>
      <c r="K7" s="6">
        <v>6</v>
      </c>
      <c r="L7" s="7">
        <v>1583</v>
      </c>
      <c r="M7" s="8">
        <v>133.25</v>
      </c>
      <c r="N7" s="8">
        <v>114.63</v>
      </c>
      <c r="O7" s="9">
        <v>0</v>
      </c>
      <c r="P7" s="10">
        <v>39083</v>
      </c>
    </row>
    <row r="8" spans="1:16" ht="22.5" customHeight="1" x14ac:dyDescent="0.25">
      <c r="A8" s="11" t="s">
        <v>33</v>
      </c>
      <c r="B8" s="4" t="s">
        <v>34</v>
      </c>
      <c r="C8" s="4" t="s">
        <v>35</v>
      </c>
      <c r="D8" s="5">
        <v>0</v>
      </c>
      <c r="E8" s="5">
        <f>SUM(15716222+57332.49+649287.97)</f>
        <v>16422842.460000001</v>
      </c>
      <c r="F8" s="6">
        <v>17</v>
      </c>
      <c r="G8" s="6">
        <v>0</v>
      </c>
      <c r="H8" s="6">
        <v>28</v>
      </c>
      <c r="I8" s="6">
        <v>0</v>
      </c>
      <c r="J8" s="6">
        <v>0</v>
      </c>
      <c r="K8" s="6">
        <v>28</v>
      </c>
      <c r="L8" s="7">
        <v>1080</v>
      </c>
      <c r="M8" s="8">
        <v>334.96</v>
      </c>
      <c r="N8" s="8">
        <v>334.96</v>
      </c>
      <c r="O8" s="9">
        <v>100</v>
      </c>
      <c r="P8" s="10">
        <v>38718</v>
      </c>
    </row>
    <row r="9" spans="1:16" ht="24.75" customHeight="1" x14ac:dyDescent="0.25">
      <c r="A9" s="11" t="s">
        <v>36</v>
      </c>
      <c r="B9" s="4" t="s">
        <v>34</v>
      </c>
      <c r="C9" s="4" t="s">
        <v>35</v>
      </c>
      <c r="D9" s="5">
        <v>85000000</v>
      </c>
      <c r="E9" s="5">
        <v>95743219.839999989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  <c r="O9" s="2" t="s">
        <v>37</v>
      </c>
      <c r="P9" s="10">
        <v>38718</v>
      </c>
    </row>
    <row r="10" spans="1:16" ht="24.75" customHeight="1" x14ac:dyDescent="0.25">
      <c r="A10" s="11" t="s">
        <v>38</v>
      </c>
      <c r="B10" s="4" t="s">
        <v>39</v>
      </c>
      <c r="C10" s="4" t="s">
        <v>40</v>
      </c>
      <c r="D10" s="16">
        <v>75000000</v>
      </c>
      <c r="E10" s="5">
        <f>SUM(317500751.89+1296422.75+11881362.98)</f>
        <v>330678537.62</v>
      </c>
      <c r="F10" s="6">
        <v>200</v>
      </c>
      <c r="G10" s="14">
        <v>1100</v>
      </c>
      <c r="H10" s="14">
        <v>1138</v>
      </c>
      <c r="I10" s="6">
        <v>52</v>
      </c>
      <c r="J10" s="14">
        <v>1100</v>
      </c>
      <c r="K10" s="12">
        <v>-14</v>
      </c>
      <c r="L10" s="7">
        <v>996</v>
      </c>
      <c r="M10" s="6">
        <v>-29.75</v>
      </c>
      <c r="N10" s="6">
        <v>-35.229999999999997</v>
      </c>
      <c r="O10" s="9">
        <v>14.8</v>
      </c>
      <c r="P10" s="10">
        <v>39814</v>
      </c>
    </row>
    <row r="11" spans="1:16" ht="27" customHeight="1" x14ac:dyDescent="0.25">
      <c r="A11" s="2" t="s">
        <v>41</v>
      </c>
      <c r="B11" s="4" t="s">
        <v>42</v>
      </c>
      <c r="C11" s="4" t="s">
        <v>43</v>
      </c>
      <c r="D11" s="5">
        <v>35200000</v>
      </c>
      <c r="E11" s="5">
        <f>SUM(86531429.43+6731698+21308915)</f>
        <v>114572042.43000001</v>
      </c>
      <c r="F11" s="6">
        <v>155</v>
      </c>
      <c r="G11" s="6">
        <v>0</v>
      </c>
      <c r="H11" s="6">
        <v>272</v>
      </c>
      <c r="I11" s="6">
        <v>90</v>
      </c>
      <c r="J11" s="6">
        <v>0</v>
      </c>
      <c r="K11" s="6">
        <v>182</v>
      </c>
      <c r="L11" s="7">
        <v>636</v>
      </c>
      <c r="M11" s="8">
        <v>6966.89</v>
      </c>
      <c r="N11" s="8">
        <v>7336.26</v>
      </c>
      <c r="O11" s="9">
        <v>55</v>
      </c>
      <c r="P11" s="10">
        <v>40544</v>
      </c>
    </row>
    <row r="12" spans="1:16" ht="30.75" customHeight="1" x14ac:dyDescent="0.25">
      <c r="A12" s="11" t="s">
        <v>44</v>
      </c>
      <c r="B12" s="4" t="s">
        <v>45</v>
      </c>
      <c r="C12" s="4" t="s">
        <v>46</v>
      </c>
      <c r="D12" s="5">
        <v>40000000</v>
      </c>
      <c r="E12" s="5">
        <f>SUM(47857355+75563)</f>
        <v>47932918</v>
      </c>
      <c r="F12" s="6">
        <v>25</v>
      </c>
      <c r="G12" s="6">
        <v>0</v>
      </c>
      <c r="H12" s="6">
        <v>37</v>
      </c>
      <c r="I12" s="6">
        <v>0</v>
      </c>
      <c r="J12" s="6">
        <v>0</v>
      </c>
      <c r="K12" s="6">
        <v>37</v>
      </c>
      <c r="L12" s="7">
        <v>1015</v>
      </c>
      <c r="M12" s="8">
        <v>32404.51</v>
      </c>
      <c r="N12" s="8">
        <v>30281.119999999999</v>
      </c>
      <c r="O12" s="9">
        <v>50</v>
      </c>
      <c r="P12" s="10">
        <v>41640</v>
      </c>
    </row>
  </sheetData>
  <pageMargins left="0.25" right="0.25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APRZs</vt:lpstr>
      <vt:lpstr>APRZs!Print_Area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Bakkal (MEDC)</dc:creator>
  <cp:lastModifiedBy>Childs, Derek (DTMB)</cp:lastModifiedBy>
  <dcterms:created xsi:type="dcterms:W3CDTF">2019-12-30T06:58:48Z</dcterms:created>
  <dcterms:modified xsi:type="dcterms:W3CDTF">2020-01-06T15:34:04Z</dcterms:modified>
</cp:coreProperties>
</file>